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FDF21E3-200E-421E-896F-851F9756E0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CULO" sheetId="1" r:id="rId1"/>
    <sheet name="NÃO APAGAR" sheetId="2" r:id="rId2"/>
  </sheets>
  <definedNames>
    <definedName name="_xlnm.Print_Area" localSheetId="0">CALCULO!$B$1:$J$55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  <c r="G35" i="1"/>
  <c r="G29" i="1"/>
  <c r="G24" i="1"/>
  <c r="G25" i="1"/>
  <c r="G26" i="1"/>
  <c r="G27" i="1"/>
  <c r="G28" i="1"/>
  <c r="E30" i="1"/>
  <c r="F30" i="1"/>
  <c r="G30" i="1" l="1"/>
  <c r="G42" i="1"/>
  <c r="H13" i="1" l="1"/>
  <c r="H14" i="1" s="1"/>
  <c r="G43" i="1" l="1"/>
  <c r="E19" i="1" l="1"/>
  <c r="G44" i="1"/>
  <c r="G37" i="1"/>
  <c r="F44" i="1"/>
  <c r="E44" i="1"/>
  <c r="F37" i="1"/>
  <c r="E37" i="1"/>
  <c r="H25" i="1" l="1"/>
  <c r="H26" i="1"/>
  <c r="H27" i="1"/>
  <c r="H28" i="1"/>
  <c r="H29" i="1"/>
  <c r="H24" i="1"/>
  <c r="H36" i="1"/>
  <c r="H35" i="1"/>
  <c r="H43" i="1"/>
  <c r="H42" i="1"/>
  <c r="H44" i="1" s="1"/>
  <c r="H30" i="1" l="1"/>
  <c r="H37" i="1"/>
  <c r="H46" i="1" l="1"/>
  <c r="H47" i="1" s="1"/>
  <c r="H52" i="1" s="1"/>
  <c r="H5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Marcone Pacheco</author>
  </authors>
  <commentList>
    <comment ref="D8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INFORMAR NOME DO NAVIO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9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INFORMAR COMPRIMENTO</t>
        </r>
      </text>
    </comment>
    <comment ref="D10" authorId="0" shapeId="0" xr:uid="{00000000-0006-0000-0000-000003000000}">
      <text>
        <r>
          <rPr>
            <b/>
            <sz val="9"/>
            <color indexed="81"/>
            <rFont val="Segoe UI"/>
            <family val="2"/>
          </rPr>
          <t>INFORMAR NR. DIARIAS</t>
        </r>
      </text>
    </comment>
    <comment ref="D11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INFORMAR VALOR</t>
        </r>
      </text>
    </comment>
  </commentList>
</comments>
</file>

<file path=xl/sharedStrings.xml><?xml version="1.0" encoding="utf-8"?>
<sst xmlns="http://schemas.openxmlformats.org/spreadsheetml/2006/main" count="48" uniqueCount="34">
  <si>
    <t>TOTAL SERVIÇOS:</t>
  </si>
  <si>
    <t>ISSQN:</t>
  </si>
  <si>
    <t>COMPRIMENTO:</t>
  </si>
  <si>
    <t>Nº DE DIÁRIAS:</t>
  </si>
  <si>
    <t>P.Unitário Longo Curso:</t>
  </si>
  <si>
    <t>-</t>
  </si>
  <si>
    <t>HRS</t>
  </si>
  <si>
    <t>MIN</t>
  </si>
  <si>
    <t>TOTAL/HRS</t>
  </si>
  <si>
    <t>VALOR</t>
  </si>
  <si>
    <t>FERIADOS</t>
  </si>
  <si>
    <t>SERVIÇO DE ATRACAÇÃO/DESATRACAÇÃO P/HORA</t>
  </si>
  <si>
    <t>NAVIO:</t>
  </si>
  <si>
    <t>ESTADIA= COMPRIMENTO X Nº DIÁRIAS X VALOR CFE TABELA</t>
  </si>
  <si>
    <t>MEMÓRIA DE CÁLCULO</t>
  </si>
  <si>
    <t>PIER PETROLEIRO - PETROBRAS TRANSPORTES S/A - TRANSPETRO</t>
  </si>
  <si>
    <t>ATÉ 100,00</t>
  </si>
  <si>
    <t>ATÉ 150,00</t>
  </si>
  <si>
    <t>ACIMA DE 150,00</t>
  </si>
  <si>
    <t>DIA DE SEMANA</t>
  </si>
  <si>
    <t>DATA</t>
  </si>
  <si>
    <t>FINAL DE SEMANA</t>
  </si>
  <si>
    <t>(3%)</t>
  </si>
  <si>
    <t>VALOR EXTRAORDINÁRIO (LIQUIDO)</t>
  </si>
  <si>
    <t>= HORAS ESTADIA X VALOR CFE TABELA</t>
  </si>
  <si>
    <t>VALOR EXTRAORDINÁRIO (BRUTO) ..........................................................................................................................................</t>
  </si>
  <si>
    <t>VALOR EXTRAORDINÁRIO TOTAL (LIQUIDO) ...........................................................................................................................</t>
  </si>
  <si>
    <t>VALOR ESTADIA (LIQUIDO) ....................................................................................................................................................</t>
  </si>
  <si>
    <t>VALOR ESTADIA (BRUTO) ..........................................................................................................................................</t>
  </si>
  <si>
    <t>TBN</t>
  </si>
  <si>
    <t xml:space="preserve">CABOTAGEM R$ 8,2383 </t>
  </si>
  <si>
    <t>LONGO CURSO R$ 10,2884</t>
  </si>
  <si>
    <t xml:space="preserve">NAVEGAÇÃO INTERIOR R$ 4,1913 </t>
  </si>
  <si>
    <t>AMARRAÇÃO: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</si>
</sst>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.00;[Red]\-&quot;R$&quot;#,##0.00"/>
    <numFmt numFmtId="165" formatCode="_-&quot;R$&quot;* #,##0.00_-;\-&quot;R$&quot;* #,##0.00_-;_-&quot;R$&quot;* &quot;-&quot;??_-;_-@_-"/>
    <numFmt numFmtId="166" formatCode="&quot;R$&quot;\ #,##0.0000;[Red]\-&quot;R$&quot;\ #,##0.0000"/>
    <numFmt numFmtId="167" formatCode="d/m;@"/>
    <numFmt numFmtId="168" formatCode="_-* #,##0.0000_-;\-* #,##0.0000_-;_-* &quot;-&quot;??_-;_-@_-"/>
    <numFmt numFmtId="169" formatCode="_-* #,##0.00000_-;\-* #,##0.00000_-;_-* &quot;-&quot;??_-;_-@_-"/>
    <numFmt numFmtId="170" formatCode="0.0000"/>
    <numFmt numFmtId="171" formatCode="&quot;R$&quot;\ 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8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0" fontId="1" fillId="2" borderId="0" xfId="0" applyFont="1" applyFill="1"/>
    <xf numFmtId="8" fontId="1" fillId="2" borderId="0" xfId="0" applyNumberFormat="1" applyFont="1" applyFill="1" applyAlignment="1">
      <alignment vertical="center" wrapText="1"/>
    </xf>
    <xf numFmtId="44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164" fontId="0" fillId="2" borderId="0" xfId="0" applyNumberFormat="1" applyFill="1"/>
    <xf numFmtId="46" fontId="0" fillId="2" borderId="0" xfId="0" applyNumberFormat="1" applyFill="1"/>
    <xf numFmtId="167" fontId="0" fillId="2" borderId="0" xfId="0" applyNumberFormat="1" applyFill="1"/>
    <xf numFmtId="0" fontId="1" fillId="2" borderId="0" xfId="0" applyFont="1" applyFill="1" applyAlignment="1">
      <alignment horizontal="center"/>
    </xf>
    <xf numFmtId="0" fontId="0" fillId="2" borderId="1" xfId="0" applyFill="1" applyBorder="1"/>
    <xf numFmtId="165" fontId="0" fillId="2" borderId="0" xfId="2" applyFont="1" applyFill="1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6" fontId="0" fillId="2" borderId="0" xfId="0" applyNumberFormat="1" applyFill="1" applyAlignment="1">
      <alignment horizontal="left" vertical="center"/>
    </xf>
    <xf numFmtId="2" fontId="0" fillId="2" borderId="0" xfId="1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8" fontId="0" fillId="2" borderId="0" xfId="0" applyNumberFormat="1" applyFill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165" fontId="1" fillId="3" borderId="0" xfId="2" applyFont="1" applyFill="1" applyBorder="1"/>
    <xf numFmtId="0" fontId="0" fillId="2" borderId="0" xfId="0" applyFill="1" applyAlignment="1">
      <alignment horizontal="center" vertical="center" wrapText="1"/>
    </xf>
    <xf numFmtId="165" fontId="0" fillId="2" borderId="0" xfId="0" applyNumberFormat="1" applyFill="1"/>
    <xf numFmtId="0" fontId="1" fillId="2" borderId="12" xfId="0" applyFont="1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9" fontId="0" fillId="2" borderId="10" xfId="0" quotePrefix="1" applyNumberFormat="1" applyFill="1" applyBorder="1" applyAlignment="1">
      <alignment vertical="center"/>
    </xf>
    <xf numFmtId="0" fontId="1" fillId="3" borderId="0" xfId="0" applyFont="1" applyFill="1" applyAlignment="1">
      <alignment horizontal="right"/>
    </xf>
    <xf numFmtId="0" fontId="1" fillId="3" borderId="0" xfId="0" quotePrefix="1" applyFont="1" applyFill="1"/>
    <xf numFmtId="0" fontId="1" fillId="2" borderId="11" xfId="0" applyFont="1" applyFill="1" applyBorder="1" applyAlignment="1">
      <alignment vertical="center"/>
    </xf>
    <xf numFmtId="0" fontId="0" fillId="2" borderId="12" xfId="0" applyFill="1" applyBorder="1"/>
    <xf numFmtId="0" fontId="0" fillId="2" borderId="10" xfId="0" applyFill="1" applyBorder="1"/>
    <xf numFmtId="0" fontId="0" fillId="3" borderId="11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/>
    </xf>
    <xf numFmtId="0" fontId="0" fillId="2" borderId="17" xfId="0" applyFill="1" applyBorder="1"/>
    <xf numFmtId="0" fontId="0" fillId="3" borderId="16" xfId="0" applyFill="1" applyBorder="1"/>
    <xf numFmtId="0" fontId="1" fillId="3" borderId="17" xfId="0" applyFont="1" applyFill="1" applyBorder="1"/>
    <xf numFmtId="43" fontId="0" fillId="2" borderId="0" xfId="1" applyFont="1" applyFill="1"/>
    <xf numFmtId="169" fontId="0" fillId="2" borderId="0" xfId="1" applyNumberFormat="1" applyFont="1" applyFill="1" applyBorder="1" applyAlignment="1">
      <alignment horizontal="center" vertical="center"/>
    </xf>
    <xf numFmtId="168" fontId="0" fillId="2" borderId="0" xfId="1" applyNumberFormat="1" applyFont="1" applyFill="1"/>
    <xf numFmtId="170" fontId="0" fillId="2" borderId="1" xfId="0" applyNumberFormat="1" applyFill="1" applyBorder="1"/>
    <xf numFmtId="171" fontId="0" fillId="2" borderId="0" xfId="0" applyNumberFormat="1" applyFill="1"/>
    <xf numFmtId="0" fontId="6" fillId="2" borderId="0" xfId="0" applyFont="1" applyFill="1"/>
    <xf numFmtId="165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44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44" fontId="0" fillId="2" borderId="0" xfId="0" applyNumberFormat="1" applyFill="1" applyAlignment="1">
      <alignment horizontal="center"/>
    </xf>
    <xf numFmtId="0" fontId="1" fillId="3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14" fontId="0" fillId="2" borderId="14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2" borderId="10" xfId="2" applyFont="1" applyFill="1" applyBorder="1" applyAlignment="1">
      <alignment horizontal="center" vertical="center" wrapText="1"/>
    </xf>
    <xf numFmtId="165" fontId="0" fillId="2" borderId="15" xfId="2" applyFont="1" applyFill="1" applyBorder="1" applyAlignment="1">
      <alignment horizontal="center" vertical="center" wrapText="1"/>
    </xf>
    <xf numFmtId="165" fontId="1" fillId="2" borderId="12" xfId="2" applyFont="1" applyFill="1" applyBorder="1" applyAlignment="1">
      <alignment horizontal="center" vertical="center" wrapText="1"/>
    </xf>
    <xf numFmtId="165" fontId="1" fillId="2" borderId="13" xfId="2" applyFont="1" applyFill="1" applyBorder="1" applyAlignment="1">
      <alignment horizontal="center" vertical="center" wrapText="1"/>
    </xf>
    <xf numFmtId="16" fontId="0" fillId="2" borderId="18" xfId="0" applyNumberFormat="1" applyFill="1" applyBorder="1" applyAlignment="1">
      <alignment horizontal="center" vertical="center" wrapText="1"/>
    </xf>
    <xf numFmtId="16" fontId="0" fillId="2" borderId="19" xfId="0" applyNumberFormat="1" applyFill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20</xdr:row>
      <xdr:rowOff>0</xdr:rowOff>
    </xdr:from>
    <xdr:to>
      <xdr:col>17</xdr:col>
      <xdr:colOff>409</xdr:colOff>
      <xdr:row>26</xdr:row>
      <xdr:rowOff>54767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F12457-B1F7-BF28-A811-A10955F67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6470" y="3730487"/>
          <a:ext cx="4724809" cy="1181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5"/>
  <sheetViews>
    <sheetView tabSelected="1" topLeftCell="C48" zoomScale="115" zoomScaleNormal="115" zoomScaleSheetLayoutView="90" zoomScalePageLayoutView="30" workbookViewId="0">
      <selection activeCell="M52" sqref="M52"/>
    </sheetView>
  </sheetViews>
  <sheetFormatPr defaultColWidth="9.109375" defaultRowHeight="14.4" x14ac:dyDescent="0.3"/>
  <cols>
    <col min="1" max="1" width="9.109375" style="1"/>
    <col min="2" max="2" width="3.6640625" style="1" customWidth="1"/>
    <col min="3" max="3" width="27.109375" style="1" customWidth="1"/>
    <col min="4" max="4" width="11.5546875" style="1" bestFit="1" customWidth="1"/>
    <col min="5" max="7" width="12.6640625" style="1" customWidth="1"/>
    <col min="8" max="8" width="7" style="1" customWidth="1"/>
    <col min="9" max="9" width="10.5546875" style="1" bestFit="1" customWidth="1"/>
    <col min="10" max="10" width="3.6640625" style="1" customWidth="1"/>
    <col min="11" max="11" width="8.88671875" style="1" customWidth="1"/>
    <col min="12" max="12" width="13.88671875" style="1" bestFit="1" customWidth="1"/>
    <col min="13" max="13" width="13.33203125" style="1" customWidth="1"/>
    <col min="14" max="14" width="9.44140625" style="1" bestFit="1" customWidth="1"/>
    <col min="15" max="15" width="11.6640625" style="1" bestFit="1" customWidth="1"/>
    <col min="16" max="16" width="10.109375" style="1" bestFit="1" customWidth="1"/>
    <col min="17" max="17" width="10.33203125" style="1" bestFit="1" customWidth="1"/>
    <col min="18" max="16384" width="9.109375" style="1"/>
  </cols>
  <sheetData>
    <row r="1" spans="2:12" ht="15" customHeight="1" x14ac:dyDescent="0.3">
      <c r="B1" s="62" t="s">
        <v>14</v>
      </c>
      <c r="C1" s="62"/>
      <c r="D1" s="62"/>
      <c r="E1" s="62"/>
      <c r="F1" s="62"/>
      <c r="G1" s="62"/>
      <c r="H1" s="62"/>
      <c r="I1" s="62"/>
      <c r="J1" s="62"/>
    </row>
    <row r="2" spans="2:12" ht="15" customHeight="1" x14ac:dyDescent="0.3">
      <c r="B2" s="62"/>
      <c r="C2" s="62"/>
      <c r="D2" s="62"/>
      <c r="E2" s="62"/>
      <c r="F2" s="62"/>
      <c r="G2" s="62"/>
      <c r="H2" s="62"/>
      <c r="I2" s="62"/>
      <c r="J2" s="62"/>
    </row>
    <row r="3" spans="2:12" x14ac:dyDescent="0.3">
      <c r="B3" s="69" t="s">
        <v>15</v>
      </c>
      <c r="C3" s="69"/>
      <c r="D3" s="69"/>
      <c r="E3" s="69"/>
      <c r="F3" s="69"/>
      <c r="G3" s="69"/>
      <c r="H3" s="69"/>
      <c r="I3" s="69"/>
      <c r="J3" s="69"/>
    </row>
    <row r="6" spans="2:12" ht="15" customHeight="1" x14ac:dyDescent="0.3">
      <c r="B6" s="43"/>
      <c r="C6" s="67" t="s">
        <v>13</v>
      </c>
      <c r="D6" s="67"/>
      <c r="E6" s="67"/>
      <c r="F6" s="67"/>
      <c r="G6" s="67"/>
      <c r="H6" s="67"/>
      <c r="I6" s="67"/>
      <c r="J6" s="68"/>
      <c r="K6" s="11"/>
    </row>
    <row r="7" spans="2:12" x14ac:dyDescent="0.3">
      <c r="B7" s="44"/>
      <c r="C7" s="11"/>
      <c r="D7" s="11"/>
      <c r="E7" s="11"/>
      <c r="F7" s="11"/>
      <c r="G7" s="11"/>
      <c r="H7" s="11"/>
      <c r="I7" s="11"/>
      <c r="J7" s="45"/>
    </row>
    <row r="8" spans="2:12" x14ac:dyDescent="0.3">
      <c r="B8" s="44"/>
      <c r="C8" s="1" t="s">
        <v>12</v>
      </c>
      <c r="D8" s="64" t="s">
        <v>29</v>
      </c>
      <c r="E8" s="64"/>
      <c r="J8" s="46"/>
    </row>
    <row r="9" spans="2:12" x14ac:dyDescent="0.3">
      <c r="B9" s="44"/>
      <c r="C9" s="25" t="s">
        <v>2</v>
      </c>
      <c r="D9" s="24"/>
      <c r="J9" s="46"/>
    </row>
    <row r="10" spans="2:12" x14ac:dyDescent="0.3">
      <c r="B10" s="44"/>
      <c r="C10" s="25" t="s">
        <v>3</v>
      </c>
      <c r="D10" s="25"/>
      <c r="J10" s="46"/>
    </row>
    <row r="11" spans="2:12" x14ac:dyDescent="0.3">
      <c r="B11" s="44"/>
      <c r="C11" s="25" t="s">
        <v>4</v>
      </c>
      <c r="D11" s="23"/>
      <c r="J11" s="46"/>
    </row>
    <row r="12" spans="2:12" x14ac:dyDescent="0.3">
      <c r="B12" s="44"/>
      <c r="J12" s="46"/>
    </row>
    <row r="13" spans="2:12" x14ac:dyDescent="0.3">
      <c r="B13" s="44"/>
      <c r="C13" s="64" t="s">
        <v>27</v>
      </c>
      <c r="D13" s="64"/>
      <c r="E13" s="64"/>
      <c r="F13" s="64"/>
      <c r="G13" s="64"/>
      <c r="H13" s="70">
        <f>ROUND(D9*D10*D11,2)</f>
        <v>0</v>
      </c>
      <c r="I13" s="70"/>
      <c r="J13" s="46"/>
    </row>
    <row r="14" spans="2:12" x14ac:dyDescent="0.3">
      <c r="B14" s="44"/>
      <c r="C14" s="65" t="s">
        <v>28</v>
      </c>
      <c r="D14" s="65"/>
      <c r="E14" s="65"/>
      <c r="F14" s="65"/>
      <c r="G14" s="65"/>
      <c r="H14" s="63">
        <f>ROUNDDOWN(H13/(1+D53),8)</f>
        <v>0</v>
      </c>
      <c r="I14" s="63"/>
      <c r="J14" s="46"/>
      <c r="L14" s="53"/>
    </row>
    <row r="15" spans="2:12" x14ac:dyDescent="0.3">
      <c r="B15" s="44"/>
      <c r="J15" s="46"/>
      <c r="L15" s="54">
        <v>2026</v>
      </c>
    </row>
    <row r="16" spans="2:12" x14ac:dyDescent="0.3">
      <c r="B16" s="44"/>
      <c r="J16" s="46"/>
      <c r="L16" t="s">
        <v>32</v>
      </c>
    </row>
    <row r="17" spans="2:12" x14ac:dyDescent="0.3">
      <c r="B17" s="44"/>
      <c r="J17" s="46"/>
      <c r="L17" s="53" t="s">
        <v>30</v>
      </c>
    </row>
    <row r="18" spans="2:12" x14ac:dyDescent="0.3">
      <c r="B18" s="44"/>
      <c r="J18" s="46"/>
      <c r="L18" s="53" t="s">
        <v>31</v>
      </c>
    </row>
    <row r="19" spans="2:12" x14ac:dyDescent="0.3">
      <c r="B19" s="47"/>
      <c r="C19" s="30"/>
      <c r="D19" s="14"/>
      <c r="E19" s="38" t="str">
        <f>'NÃO APAGAR'!B2</f>
        <v>SERVIÇO DE ATRACAÇÃO/DESATRACAÇÃO P/HORA</v>
      </c>
      <c r="F19" s="39" t="s">
        <v>24</v>
      </c>
      <c r="G19" s="30"/>
      <c r="H19" s="30"/>
      <c r="I19" s="30"/>
      <c r="J19" s="48"/>
      <c r="K19" s="11"/>
    </row>
    <row r="20" spans="2:12" x14ac:dyDescent="0.3">
      <c r="B20" s="44"/>
      <c r="C20" s="11"/>
      <c r="D20" s="11"/>
      <c r="E20" s="11"/>
      <c r="F20" s="11"/>
      <c r="G20" s="11"/>
      <c r="H20" s="11"/>
      <c r="I20" s="11"/>
      <c r="J20" s="45"/>
      <c r="K20" s="11"/>
      <c r="L20" s="1" t="s">
        <v>33</v>
      </c>
    </row>
    <row r="21" spans="2:12" x14ac:dyDescent="0.3">
      <c r="B21" s="44"/>
      <c r="C21" s="56"/>
      <c r="D21" s="56"/>
      <c r="E21" s="56"/>
      <c r="F21" s="56"/>
      <c r="G21" s="56"/>
      <c r="H21" s="56"/>
      <c r="I21" s="56"/>
      <c r="J21" s="46"/>
    </row>
    <row r="22" spans="2:12" ht="15" customHeight="1" x14ac:dyDescent="0.3">
      <c r="B22" s="44"/>
      <c r="C22" s="71" t="s">
        <v>19</v>
      </c>
      <c r="D22" s="71"/>
      <c r="E22" s="71"/>
      <c r="F22" s="30"/>
      <c r="G22" s="14"/>
      <c r="H22" s="31" t="s">
        <v>5</v>
      </c>
      <c r="I22" s="32">
        <v>105.97</v>
      </c>
      <c r="J22" s="46"/>
    </row>
    <row r="23" spans="2:12" ht="15" customHeight="1" x14ac:dyDescent="0.3">
      <c r="B23" s="44"/>
      <c r="C23" s="73" t="s">
        <v>20</v>
      </c>
      <c r="D23" s="73"/>
      <c r="E23" s="15" t="s">
        <v>6</v>
      </c>
      <c r="F23" s="15" t="s">
        <v>7</v>
      </c>
      <c r="G23" s="16" t="s">
        <v>8</v>
      </c>
      <c r="H23" s="72" t="s">
        <v>9</v>
      </c>
      <c r="I23" s="72"/>
      <c r="J23" s="46"/>
      <c r="L23" s="2"/>
    </row>
    <row r="24" spans="2:12" x14ac:dyDescent="0.3">
      <c r="B24" s="44"/>
      <c r="C24" s="57">
        <v>45992</v>
      </c>
      <c r="D24" s="58"/>
      <c r="E24" s="12">
        <v>0</v>
      </c>
      <c r="F24" s="12">
        <v>0</v>
      </c>
      <c r="G24" s="52">
        <f>E24+(F24/60)</f>
        <v>0</v>
      </c>
      <c r="H24" s="59">
        <f>G24*I$22</f>
        <v>0</v>
      </c>
      <c r="I24" s="60"/>
      <c r="J24" s="46"/>
      <c r="L24" s="3"/>
    </row>
    <row r="25" spans="2:12" x14ac:dyDescent="0.3">
      <c r="B25" s="44"/>
      <c r="C25" s="57">
        <v>45993</v>
      </c>
      <c r="D25" s="58"/>
      <c r="E25" s="12">
        <v>0</v>
      </c>
      <c r="F25" s="12">
        <v>0</v>
      </c>
      <c r="G25" s="52">
        <f t="shared" ref="G25:G28" si="0">E25+(F25/60)</f>
        <v>0</v>
      </c>
      <c r="H25" s="59">
        <f t="shared" ref="H25:H29" si="1">G25*I$22</f>
        <v>0</v>
      </c>
      <c r="I25" s="60"/>
      <c r="J25" s="46"/>
      <c r="L25" s="50"/>
    </row>
    <row r="26" spans="2:12" x14ac:dyDescent="0.3">
      <c r="B26" s="44"/>
      <c r="C26" s="57">
        <v>45994</v>
      </c>
      <c r="D26" s="58"/>
      <c r="E26" s="12">
        <v>0</v>
      </c>
      <c r="F26" s="12">
        <v>0</v>
      </c>
      <c r="G26" s="52">
        <f t="shared" si="0"/>
        <v>0</v>
      </c>
      <c r="H26" s="59">
        <f t="shared" si="1"/>
        <v>0</v>
      </c>
      <c r="I26" s="60"/>
      <c r="J26" s="46"/>
      <c r="L26" s="50"/>
    </row>
    <row r="27" spans="2:12" x14ac:dyDescent="0.3">
      <c r="B27" s="44"/>
      <c r="C27" s="57">
        <v>45995</v>
      </c>
      <c r="D27" s="58"/>
      <c r="E27" s="12">
        <v>0</v>
      </c>
      <c r="F27" s="12">
        <v>0</v>
      </c>
      <c r="G27" s="52">
        <f t="shared" si="0"/>
        <v>0</v>
      </c>
      <c r="H27" s="59">
        <f t="shared" si="1"/>
        <v>0</v>
      </c>
      <c r="I27" s="60"/>
      <c r="J27" s="46"/>
      <c r="L27" s="50"/>
    </row>
    <row r="28" spans="2:12" x14ac:dyDescent="0.3">
      <c r="B28" s="44"/>
      <c r="C28" s="57">
        <v>45996</v>
      </c>
      <c r="D28" s="58"/>
      <c r="E28" s="12">
        <v>0</v>
      </c>
      <c r="F28" s="12">
        <v>0</v>
      </c>
      <c r="G28" s="52">
        <f t="shared" si="0"/>
        <v>0</v>
      </c>
      <c r="H28" s="59">
        <f t="shared" si="1"/>
        <v>0</v>
      </c>
      <c r="I28" s="60"/>
      <c r="J28" s="46"/>
      <c r="L28" s="50"/>
    </row>
    <row r="29" spans="2:12" x14ac:dyDescent="0.3">
      <c r="B29" s="44"/>
      <c r="C29" s="57">
        <v>45999</v>
      </c>
      <c r="D29" s="58"/>
      <c r="E29" s="12">
        <v>0</v>
      </c>
      <c r="F29" s="12">
        <v>0</v>
      </c>
      <c r="G29" s="52">
        <f>E29+(F29/60)</f>
        <v>0</v>
      </c>
      <c r="H29" s="59">
        <f t="shared" si="1"/>
        <v>0</v>
      </c>
      <c r="I29" s="60"/>
      <c r="J29" s="46"/>
      <c r="L29" s="50"/>
    </row>
    <row r="30" spans="2:12" ht="15" customHeight="1" x14ac:dyDescent="0.3">
      <c r="B30" s="44"/>
      <c r="C30" s="66" t="s">
        <v>23</v>
      </c>
      <c r="D30" s="66"/>
      <c r="E30" s="4">
        <f>SUM(E24:E29)</f>
        <v>0</v>
      </c>
      <c r="F30" s="4">
        <f>SUM(F24:F27)</f>
        <v>0</v>
      </c>
      <c r="G30" s="4">
        <f>SUM(G24:G28)</f>
        <v>0</v>
      </c>
      <c r="H30" s="55">
        <f>SUM(H24:I29)</f>
        <v>0</v>
      </c>
      <c r="I30" s="56"/>
      <c r="J30" s="46"/>
      <c r="L30" s="3"/>
    </row>
    <row r="31" spans="2:12" ht="15" customHeight="1" x14ac:dyDescent="0.3">
      <c r="B31" s="44"/>
      <c r="C31" s="33"/>
      <c r="D31" s="26"/>
      <c r="J31" s="46"/>
      <c r="L31" s="3"/>
    </row>
    <row r="32" spans="2:12" x14ac:dyDescent="0.3">
      <c r="B32" s="44"/>
      <c r="C32" s="56"/>
      <c r="D32" s="56"/>
      <c r="E32" s="56"/>
      <c r="F32" s="56"/>
      <c r="G32" s="56"/>
      <c r="H32" s="56"/>
      <c r="I32" s="56"/>
      <c r="J32" s="46"/>
      <c r="L32" s="3"/>
    </row>
    <row r="33" spans="2:16" ht="15" customHeight="1" x14ac:dyDescent="0.3">
      <c r="B33" s="44"/>
      <c r="C33" s="71" t="s">
        <v>21</v>
      </c>
      <c r="D33" s="71"/>
      <c r="E33" s="71"/>
      <c r="F33" s="30"/>
      <c r="G33" s="14"/>
      <c r="H33" s="31" t="s">
        <v>5</v>
      </c>
      <c r="I33" s="32">
        <v>308.24</v>
      </c>
      <c r="J33" s="46"/>
      <c r="L33" s="2"/>
      <c r="P33" s="8"/>
    </row>
    <row r="34" spans="2:16" ht="15" customHeight="1" x14ac:dyDescent="0.3">
      <c r="B34" s="44"/>
      <c r="C34" s="73" t="s">
        <v>20</v>
      </c>
      <c r="D34" s="73"/>
      <c r="E34" s="15" t="s">
        <v>6</v>
      </c>
      <c r="F34" s="15" t="s">
        <v>7</v>
      </c>
      <c r="G34" s="16" t="s">
        <v>8</v>
      </c>
      <c r="H34" s="72" t="s">
        <v>9</v>
      </c>
      <c r="I34" s="72"/>
      <c r="J34" s="46"/>
      <c r="L34" s="10"/>
      <c r="M34" s="9"/>
      <c r="N34" s="49"/>
      <c r="O34" s="13"/>
    </row>
    <row r="35" spans="2:16" x14ac:dyDescent="0.3">
      <c r="B35" s="44"/>
      <c r="C35" s="57">
        <v>45997</v>
      </c>
      <c r="D35" s="58"/>
      <c r="E35" s="12">
        <v>0</v>
      </c>
      <c r="F35" s="12">
        <v>0</v>
      </c>
      <c r="G35" s="12">
        <f>E35+(F35/60)</f>
        <v>0</v>
      </c>
      <c r="H35" s="59">
        <f>G35*I$33</f>
        <v>0</v>
      </c>
      <c r="I35" s="60"/>
      <c r="J35" s="46"/>
      <c r="L35" s="51"/>
      <c r="M35" s="9"/>
      <c r="N35" s="9"/>
      <c r="O35" s="13"/>
    </row>
    <row r="36" spans="2:16" ht="15" customHeight="1" x14ac:dyDescent="0.3">
      <c r="B36" s="44"/>
      <c r="C36" s="57">
        <v>45998</v>
      </c>
      <c r="D36" s="58"/>
      <c r="E36" s="12">
        <v>0</v>
      </c>
      <c r="F36" s="12">
        <v>0</v>
      </c>
      <c r="G36" s="12">
        <f>E36+(F36/60)</f>
        <v>0</v>
      </c>
      <c r="H36" s="59">
        <f>G36*I$33</f>
        <v>0</v>
      </c>
      <c r="I36" s="60"/>
      <c r="J36" s="46"/>
      <c r="L36" s="10"/>
      <c r="M36" s="9"/>
      <c r="N36" s="9"/>
      <c r="O36" s="34"/>
    </row>
    <row r="37" spans="2:16" ht="15" customHeight="1" x14ac:dyDescent="0.3">
      <c r="B37" s="44"/>
      <c r="C37" s="66" t="s">
        <v>23</v>
      </c>
      <c r="D37" s="66"/>
      <c r="E37" s="4">
        <f>SUM(E35:E36)</f>
        <v>0</v>
      </c>
      <c r="F37" s="4">
        <f>SUM(F35:F36)</f>
        <v>0</v>
      </c>
      <c r="G37" s="4">
        <f>SUM(G35:G36)</f>
        <v>0</v>
      </c>
      <c r="H37" s="55">
        <f>SUM(H35:I36)</f>
        <v>0</v>
      </c>
      <c r="I37" s="56"/>
      <c r="J37" s="46"/>
      <c r="L37" s="49"/>
      <c r="M37" s="9"/>
      <c r="N37" s="9"/>
      <c r="O37" s="9"/>
    </row>
    <row r="38" spans="2:16" ht="15.75" customHeight="1" x14ac:dyDescent="0.3">
      <c r="B38" s="44"/>
      <c r="C38" s="33"/>
      <c r="D38" s="26"/>
      <c r="J38" s="46"/>
      <c r="L38" s="10"/>
      <c r="M38" s="9"/>
      <c r="N38" s="9"/>
      <c r="O38" s="9"/>
    </row>
    <row r="39" spans="2:16" ht="15.75" customHeight="1" x14ac:dyDescent="0.3">
      <c r="B39" s="44"/>
      <c r="C39" s="33"/>
      <c r="D39" s="26"/>
      <c r="J39" s="46"/>
      <c r="L39" s="10"/>
      <c r="M39" s="9"/>
      <c r="N39" s="9"/>
      <c r="O39" s="9"/>
    </row>
    <row r="40" spans="2:16" x14ac:dyDescent="0.3">
      <c r="B40" s="44"/>
      <c r="C40" s="71" t="s">
        <v>10</v>
      </c>
      <c r="D40" s="71"/>
      <c r="E40" s="71"/>
      <c r="F40" s="30"/>
      <c r="G40" s="14"/>
      <c r="H40" s="31" t="s">
        <v>5</v>
      </c>
      <c r="I40" s="32">
        <v>391.28</v>
      </c>
      <c r="J40" s="46"/>
    </row>
    <row r="41" spans="2:16" x14ac:dyDescent="0.3">
      <c r="B41" s="44"/>
      <c r="C41" s="73" t="s">
        <v>20</v>
      </c>
      <c r="D41" s="73"/>
      <c r="E41" s="15" t="s">
        <v>6</v>
      </c>
      <c r="F41" s="15" t="s">
        <v>7</v>
      </c>
      <c r="G41" s="16" t="s">
        <v>8</v>
      </c>
      <c r="H41" s="72" t="s">
        <v>9</v>
      </c>
      <c r="I41" s="72"/>
      <c r="J41" s="46"/>
    </row>
    <row r="42" spans="2:16" x14ac:dyDescent="0.3">
      <c r="B42" s="44"/>
      <c r="C42" s="82"/>
      <c r="D42" s="83"/>
      <c r="E42" s="12"/>
      <c r="F42" s="12"/>
      <c r="G42" s="12">
        <f t="shared" ref="G42:G43" si="2">ROUNDDOWN(E42+(F42/60),2)</f>
        <v>0</v>
      </c>
      <c r="H42" s="59">
        <f>G42*I$40</f>
        <v>0</v>
      </c>
      <c r="I42" s="60"/>
      <c r="J42" s="46"/>
    </row>
    <row r="43" spans="2:16" x14ac:dyDescent="0.3">
      <c r="B43" s="44"/>
      <c r="C43" s="57"/>
      <c r="D43" s="58"/>
      <c r="E43" s="12"/>
      <c r="F43" s="12"/>
      <c r="G43" s="12">
        <f t="shared" si="2"/>
        <v>0</v>
      </c>
      <c r="H43" s="59">
        <f>G43*I$40</f>
        <v>0</v>
      </c>
      <c r="I43" s="60"/>
      <c r="J43" s="46"/>
    </row>
    <row r="44" spans="2:16" x14ac:dyDescent="0.3">
      <c r="B44" s="44"/>
      <c r="C44" s="61" t="s">
        <v>23</v>
      </c>
      <c r="D44" s="61"/>
      <c r="E44" s="4">
        <f>SUM(E42:E43)</f>
        <v>0</v>
      </c>
      <c r="F44" s="4">
        <f>SUM(F42:F43)</f>
        <v>0</v>
      </c>
      <c r="G44" s="4">
        <f>SUM(G42:G43)</f>
        <v>0</v>
      </c>
      <c r="H44" s="55">
        <f>SUM(H42:I43)</f>
        <v>0</v>
      </c>
      <c r="I44" s="56"/>
      <c r="J44" s="46"/>
    </row>
    <row r="45" spans="2:16" x14ac:dyDescent="0.3">
      <c r="B45" s="44"/>
      <c r="J45" s="46"/>
    </row>
    <row r="46" spans="2:16" x14ac:dyDescent="0.3">
      <c r="B46" s="44"/>
      <c r="C46" s="64" t="s">
        <v>26</v>
      </c>
      <c r="D46" s="64"/>
      <c r="E46" s="64"/>
      <c r="F46" s="64"/>
      <c r="G46" s="64"/>
      <c r="H46" s="77">
        <f>H44+H37+H30</f>
        <v>0</v>
      </c>
      <c r="I46" s="77"/>
      <c r="J46" s="46"/>
    </row>
    <row r="47" spans="2:16" x14ac:dyDescent="0.3">
      <c r="B47" s="44"/>
      <c r="C47" s="65" t="s">
        <v>25</v>
      </c>
      <c r="D47" s="65"/>
      <c r="E47" s="65"/>
      <c r="F47" s="65"/>
      <c r="G47" s="65"/>
      <c r="H47" s="63">
        <f>ROUND(H46/(1+D53),8)</f>
        <v>0</v>
      </c>
      <c r="I47" s="63"/>
      <c r="J47" s="46"/>
    </row>
    <row r="48" spans="2:16" x14ac:dyDescent="0.3">
      <c r="B48" s="44"/>
      <c r="C48" s="7"/>
      <c r="D48" s="7"/>
      <c r="E48" s="7"/>
      <c r="F48" s="5"/>
      <c r="G48" s="6"/>
      <c r="J48" s="46"/>
    </row>
    <row r="49" spans="2:10" x14ac:dyDescent="0.3">
      <c r="B49" s="44"/>
      <c r="C49" s="7"/>
      <c r="D49" s="7"/>
      <c r="E49" s="7"/>
      <c r="F49" s="5"/>
      <c r="G49" s="6"/>
      <c r="J49" s="46"/>
    </row>
    <row r="50" spans="2:10" x14ac:dyDescent="0.3">
      <c r="B50" s="44"/>
      <c r="C50" s="7"/>
      <c r="D50" s="7"/>
      <c r="E50" s="7"/>
      <c r="F50" s="5"/>
      <c r="G50" s="6"/>
      <c r="J50" s="46"/>
    </row>
    <row r="51" spans="2:10" x14ac:dyDescent="0.3">
      <c r="B51" s="44"/>
      <c r="J51" s="46"/>
    </row>
    <row r="52" spans="2:10" x14ac:dyDescent="0.3">
      <c r="B52" s="44"/>
      <c r="C52" s="40" t="s">
        <v>0</v>
      </c>
      <c r="D52" s="35"/>
      <c r="E52" s="41"/>
      <c r="F52" s="41"/>
      <c r="G52" s="41"/>
      <c r="H52" s="80">
        <f>H47+H14</f>
        <v>0</v>
      </c>
      <c r="I52" s="81"/>
      <c r="J52" s="46"/>
    </row>
    <row r="53" spans="2:10" x14ac:dyDescent="0.3">
      <c r="B53" s="44"/>
      <c r="C53" s="36" t="s">
        <v>1</v>
      </c>
      <c r="D53" s="37" t="s">
        <v>22</v>
      </c>
      <c r="E53" s="42"/>
      <c r="F53" s="42"/>
      <c r="G53" s="42"/>
      <c r="H53" s="78">
        <f>H52*(-D53)</f>
        <v>0</v>
      </c>
      <c r="I53" s="79"/>
      <c r="J53" s="46"/>
    </row>
    <row r="54" spans="2:10" x14ac:dyDescent="0.3">
      <c r="B54" s="44"/>
      <c r="J54" s="46"/>
    </row>
    <row r="55" spans="2:10" x14ac:dyDescent="0.3">
      <c r="B55" s="74"/>
      <c r="C55" s="75"/>
      <c r="D55" s="75"/>
      <c r="E55" s="75"/>
      <c r="F55" s="75"/>
      <c r="G55" s="75"/>
      <c r="H55" s="75"/>
      <c r="I55" s="75"/>
      <c r="J55" s="76"/>
    </row>
  </sheetData>
  <mergeCells count="52">
    <mergeCell ref="C34:D34"/>
    <mergeCell ref="H34:I34"/>
    <mergeCell ref="C26:D26"/>
    <mergeCell ref="H26:I26"/>
    <mergeCell ref="H25:I25"/>
    <mergeCell ref="C33:E33"/>
    <mergeCell ref="C32:I32"/>
    <mergeCell ref="C23:D23"/>
    <mergeCell ref="H28:I28"/>
    <mergeCell ref="C24:D24"/>
    <mergeCell ref="H24:I24"/>
    <mergeCell ref="C25:D25"/>
    <mergeCell ref="B55:J55"/>
    <mergeCell ref="C47:G47"/>
    <mergeCell ref="H47:I47"/>
    <mergeCell ref="H46:I46"/>
    <mergeCell ref="C46:G46"/>
    <mergeCell ref="H53:I53"/>
    <mergeCell ref="H52:I52"/>
    <mergeCell ref="H43:I43"/>
    <mergeCell ref="C37:D37"/>
    <mergeCell ref="C35:D35"/>
    <mergeCell ref="H35:I35"/>
    <mergeCell ref="C36:D36"/>
    <mergeCell ref="H36:I36"/>
    <mergeCell ref="H37:I37"/>
    <mergeCell ref="C41:D41"/>
    <mergeCell ref="H41:I41"/>
    <mergeCell ref="C42:D42"/>
    <mergeCell ref="H42:I42"/>
    <mergeCell ref="C40:E40"/>
    <mergeCell ref="C44:D44"/>
    <mergeCell ref="C43:D43"/>
    <mergeCell ref="H44:I44"/>
    <mergeCell ref="B1:J2"/>
    <mergeCell ref="H14:I14"/>
    <mergeCell ref="C13:G13"/>
    <mergeCell ref="C14:G14"/>
    <mergeCell ref="C30:D30"/>
    <mergeCell ref="C6:J6"/>
    <mergeCell ref="B3:J3"/>
    <mergeCell ref="D8:E8"/>
    <mergeCell ref="H13:I13"/>
    <mergeCell ref="C21:I21"/>
    <mergeCell ref="C22:E22"/>
    <mergeCell ref="H23:I23"/>
    <mergeCell ref="H29:I29"/>
    <mergeCell ref="H30:I30"/>
    <mergeCell ref="C27:D27"/>
    <mergeCell ref="H27:I27"/>
    <mergeCell ref="C28:D28"/>
    <mergeCell ref="C29:D29"/>
  </mergeCells>
  <pageMargins left="0.7" right="0.7" top="0.75" bottom="0.75" header="0.3" footer="0.3"/>
  <pageSetup paperSize="9" scale="86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6"/>
  <sheetViews>
    <sheetView workbookViewId="0">
      <selection activeCell="I11" sqref="I11"/>
    </sheetView>
  </sheetViews>
  <sheetFormatPr defaultRowHeight="14.4" x14ac:dyDescent="0.3"/>
  <cols>
    <col min="2" max="4" width="16.33203125" customWidth="1"/>
  </cols>
  <sheetData>
    <row r="1" spans="2:4" ht="15" thickBot="1" x14ac:dyDescent="0.35"/>
    <row r="2" spans="2:4" x14ac:dyDescent="0.3">
      <c r="B2" s="27" t="s">
        <v>11</v>
      </c>
      <c r="C2" s="28"/>
      <c r="D2" s="29"/>
    </row>
    <row r="3" spans="2:4" x14ac:dyDescent="0.3">
      <c r="B3" s="18" t="s">
        <v>16</v>
      </c>
      <c r="C3" s="17" t="s">
        <v>17</v>
      </c>
      <c r="D3" s="19" t="s">
        <v>18</v>
      </c>
    </row>
    <row r="4" spans="2:4" x14ac:dyDescent="0.3">
      <c r="B4" s="18">
        <v>75.569999999999993</v>
      </c>
      <c r="C4" s="17">
        <v>101.64</v>
      </c>
      <c r="D4" s="19">
        <v>126.11</v>
      </c>
    </row>
    <row r="5" spans="2:4" x14ac:dyDescent="0.3">
      <c r="B5" s="18">
        <v>228.66</v>
      </c>
      <c r="C5" s="17">
        <v>295.64999999999998</v>
      </c>
      <c r="D5" s="19">
        <v>343.26</v>
      </c>
    </row>
    <row r="6" spans="2:4" ht="15" thickBot="1" x14ac:dyDescent="0.35">
      <c r="B6" s="20">
        <v>289.91000000000003</v>
      </c>
      <c r="C6" s="21">
        <v>375.29</v>
      </c>
      <c r="D6" s="22">
        <v>465.85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CALCULO</vt:lpstr>
      <vt:lpstr>NÃO APAGAR</vt:lpstr>
      <vt:lpstr>CALCULO!Area_de_impressao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clarissefquaresma@gmail.com</cp:lastModifiedBy>
  <cp:lastPrinted>2025-12-22T19:37:45Z</cp:lastPrinted>
  <dcterms:created xsi:type="dcterms:W3CDTF">2016-11-10T13:12:30Z</dcterms:created>
  <dcterms:modified xsi:type="dcterms:W3CDTF">2026-07-27T13:26:00Z</dcterms:modified>
</cp:coreProperties>
</file>